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998e1508a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I" sheetId="1" r:id="R0790980d39324932"/>
    <x:sheet xmlns:r="http://schemas.openxmlformats.org/officeDocument/2006/relationships" name="Concept brief" sheetId="2" r:id="R681ed2ab9ae942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S$ &quot;#,##0;(&quot;S$ &quot;#,##0);&quot;–&quot;"/>
    <x:numFmt numFmtId="201" formatCode="#,##0.0;(#,##0.0);&quot;–&quot;"/>
    <x:numFmt numFmtId="202" formatCode="0.0%;(0.0%);&quot;–&quot;"/>
  </x:numFmts>
  <x:fonts count="9">
    <x:font>
      <x:sz val="11"/>
      <x:name val="Carlito"/>
    </x:font>
    <x:font>
      <x:sz val="11"/>
      <x:color rgb="FF25282D"/>
      <x:name val="Arial"/>
    </x:font>
    <x:font>
      <x:b/>
      <x:sz val="16"/>
      <x:color rgb="FF25282D"/>
      <x:name val="Arial"/>
    </x:font>
    <x:font>
      <x:sz val="11"/>
      <x:color rgb="FF5B616B"/>
      <x:name val="Arial"/>
    </x:font>
    <x:font>
      <x:b/>
      <x:sz val="11"/>
      <x:color rgb="FF25282D"/>
      <x:name val="Arial"/>
    </x:font>
    <x:font>
      <x:b/>
      <x:i/>
      <x:sz val="11"/>
      <x:color rgb="FF25282D"/>
      <x:name val="Arial"/>
    </x:font>
    <x:font>
      <x:sz val="11"/>
      <x:color rgb="FF0000FF"/>
      <x:name val="Arial"/>
    </x:font>
    <x:font>
      <x:i/>
      <x:sz val="11"/>
      <x:color rgb="FF25282D"/>
      <x:name val="Arial"/>
    </x:font>
    <x:font>
      <x:sz val="10"/>
      <x:color rgb="FF0563C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0F1F3"/>
      </x:patternFill>
    </x:fill>
    <x:fill>
      <x:patternFill patternType="solid">
        <x:fgColor rgb="FFFFF2CC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rgb="FFB51F32"/>
      </x:bottom>
      <x:diagonal/>
    </x:border>
    <x:border>
      <x:left/>
      <x:right/>
      <x:top style="thin">
        <x:color rgb="FFB7BBC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horizontal="right" vertical="center"/>
    </x:xf>
    <x:xf numFmtId="201" fontId="4" fillId="0" borderId="0" xfId="0" applyNumberFormat="1" applyFont="1" applyFill="1" applyBorder="1" applyAlignment="1">
      <x:alignment horizontal="right" vertical="center"/>
    </x:xf>
    <x:xf numFmtId="202" fontId="4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horizontal="right" vertical="center"/>
    </x:xf>
    <x:xf numFmtId="202" fontId="6" fillId="3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B51F32"/>
      </x:font>
      <x:fill>
        <x:patternFill>
          <x:bgColor rgb="FFFADBD8"/>
        </x:patternFill>
      </x:fill>
    </x:dxf>
    <x:dxf>
      <x:font>
        <x:b/>
        <x:color rgb="FFB51F32"/>
      </x:font>
      <x:fill>
        <x:patternFill>
          <x:bgColor rgb="FFFADBD8"/>
        </x:patternFill>
      </x:fill>
    </x:dxf>
    <x:dxf>
      <x:font>
        <x:b/>
        <x:color rgb="FFB51F32"/>
      </x:font>
      <x:fill>
        <x:patternFill>
          <x:bgColor rgb="FFFADBD8"/>
        </x:patternFill>
      </x:fill>
    </x:dxf>
    <x:dxf>
      <x:font>
        <x:b/>
        <x:color rgb="FFB51F32"/>
      </x:font>
      <x:fill>
        <x:patternFill>
          <x:bgColor rgb="FFFADBD8"/>
        </x:patternFill>
      </x:fill>
    </x:dxf>
    <x:dxf>
      <x:font>
        <x:b/>
        <x:color rgb="FFB51F32"/>
      </x:font>
      <x:fill>
        <x:patternFill>
          <x:bgColor rgb="FFFADB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d05723c5243e5" /><Relationship Type="http://schemas.openxmlformats.org/officeDocument/2006/relationships/theme" Target="/xl/theme/theme1.xml" Id="R0c9340f1841446ba" /><Relationship Type="http://schemas.openxmlformats.org/officeDocument/2006/relationships/sharedStrings" Target="/xl/sharedStrings.xml" Id="Rb8208161b8dc4cdd" /><Relationship Type="http://schemas.openxmlformats.org/officeDocument/2006/relationships/worksheet" Target="/xl/worksheets/sheet1.xml" Id="R0790980d39324932" /><Relationship Type="http://schemas.openxmlformats.org/officeDocument/2006/relationships/worksheet" Target="/xl/worksheets/sheet2.xml" Id="R681ed2ab9ae942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51F3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6700000762939453" hidden="0" customWidth="1"/>
    <x:col min="4" max="4" width="2.6700000762939453" hidden="0" customWidth="1"/>
    <x:col min="2" max="2" width="43.33000183105469" hidden="0" customWidth="1"/>
    <x:col min="3" max="3" width="18.889999389648438" hidden="0" customWidth="1"/>
    <x:col min="5" max="5" width="84.44000244140625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3" customHeight="1">
      <x:c r="A2" s="2"/>
      <x:c r="B2" s="3" t="str">
        <x:v>AETEC   ASM quartz chamber installation ROI</x:v>
      </x:c>
      <x:c r="C2" s="2"/>
      <x:c r="D2" s="2"/>
      <x:c r="E2" s="2"/>
      <x:c r="F2" s="2"/>
    </x:row>
    <x:row r="3" ht="24" customHeight="1">
      <x:c r="A3" s="2"/>
      <x:c r="B3" s="4"/>
      <x:c r="C3" s="4"/>
      <x:c r="D3" s="4"/>
      <x:c r="E3" s="4"/>
      <x:c r="F3" s="2"/>
    </x:row>
    <x:row r="4" ht="24" customHeight="1">
      <x:c r="A4" s="2"/>
      <x:c r="B4" s="5" t="str">
        <x:v>24 October 2026. Rev F mobile concept evaluation. Currency SGD.</x:v>
      </x:c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29" customHeight="1">
      <x:c r="A6" s="2"/>
      <x:c r="B6" s="7" t="str">
        <x:v>Annual results</x:v>
      </x:c>
      <x:c r="C6" s="7" t="str">
        <x:v>Value</x:v>
      </x:c>
      <x:c r="D6" s="2"/>
      <x:c r="E6" s="5" t="str">
        <x:v>Enter the yellow input cells. Blank means unknown; enter 0 only when confirmed.</x:v>
      </x:c>
      <x:c r="F6" s="2"/>
    </x:row>
    <x:row r="7" ht="24" customHeight="1">
      <x:c r="A7" s="2"/>
      <x:c r="B7" s="11" t="str">
        <x:v>Net annual cash benefit</x:v>
      </x:c>
      <x:c r="C7" s="15" t="str">
        <x:f>IF(COUNT(C57)=0,"n.a.",C57)</x:f>
        <x:v>n.a.</x:v>
      </x:c>
      <x:c r="D7" s="2"/>
      <x:c r="E7" s="5" t="str">
        <x:v>Labour cash savings + avoided damage + other rework savings − incremental running costs.</x:v>
      </x:c>
      <x:c r="F7" s="2"/>
    </x:row>
    <x:row r="8" ht="24" customHeight="1">
      <x:c r="A8" s="2"/>
      <x:c r="B8" s="11" t="str">
        <x:v>Simple payback (months)</x:v>
      </x:c>
      <x:c r="C8" s="16" t="str">
        <x:f>IF(COUNT(C59)=0,"n.a.",C59)</x:f>
        <x:v>n.a.</x:v>
      </x:c>
      <x:c r="D8" s="2"/>
      <x:c r="E8" s="5" t="str">
        <x:v>Unavailable when net annual benefit is zero or negative.</x:v>
      </x:c>
      <x:c r="F8" s="2"/>
    </x:row>
    <x:row r="9" ht="24" customHeight="1">
      <x:c r="A9" s="2"/>
      <x:c r="B9" s="20" t="str">
        <x:v>Simple annual return</x:v>
      </x:c>
      <x:c r="C9" s="21" t="str">
        <x:f>IF(COUNT(C60)=0,"n.a.",C60)</x:f>
        <x:v>n.a.</x:v>
      </x:c>
      <x:c r="D9" s="2"/>
      <x:c r="E9" s="5" t="str">
        <x:v>Annual net benefit / initial investment. Before tax, finance and discounting.</x:v>
      </x:c>
      <x:c r="F9" s="2"/>
    </x:row>
    <x:row r="10" ht="24" customHeight="1">
      <x:c r="A10" s="2"/>
      <x:c r="B10" s="2" t="str">
        <x:v>Labour capacity released (person-hours/year)</x:v>
      </x:c>
      <x:c r="C10" s="18" t="str">
        <x:f>IF(COUNT(C50)=0,"n.a.",C50)</x:f>
        <x:v>n.a.</x:v>
      </x:c>
      <x:c r="D10" s="2"/>
      <x:c r="E10" s="5" t="str">
        <x:v>Includes normal installation and exceptional rework time. Redeployment alone is not a cash saving.</x:v>
      </x:c>
      <x:c r="F10" s="2"/>
    </x:row>
    <x:row r="11" ht="24" customHeight="1">
      <x:c r="A11" s="2"/>
      <x:c r="B11" s="2" t="str">
        <x:v>Time value before cash-realisation adjustment</x:v>
      </x:c>
      <x:c r="C11" s="19" t="str">
        <x:f>IF(COUNT(C51)=0,"n.a.",C51)</x:f>
        <x:v>n.a.</x:v>
      </x:c>
      <x:c r="D11" s="2"/>
      <x:c r="E11" s="5" t="str">
        <x:v>Shown separately. This value is not added again to the cash benefit.</x:v>
      </x:c>
      <x:c r="F11" s="2"/>
    </x:row>
    <x:row r="12" ht="24" customHeight="1">
      <x:c r="A12" s="2"/>
      <x:c r="B12" s="2" t="str">
        <x:v>Expected damaged chambers avoided per year</x:v>
      </x:c>
      <x:c r="C12" s="18" t="str">
        <x:f>IF(COUNT(C53)=0,"n.a.",C53)</x:f>
        <x:v>n.a.</x:v>
      </x:c>
      <x:c r="D12" s="2"/>
      <x:c r="E12" s="5" t="str">
        <x:v>A fractional result is an expected value. No zero-damage promise is assumed.</x:v>
      </x:c>
      <x:c r="F12" s="2"/>
    </x:row>
    <x:row r="13" ht="24" customHeight="1">
      <x:c r="A13" s="2"/>
      <x:c r="B13" s="22" t="str">
        <x:v>Initial investment</x:v>
      </x:c>
      <x:c r="C13" s="23" t="str">
        <x:f>IF(COUNT(C58)=0,"n.a.",C58)</x:f>
        <x:v>n.a.</x:v>
      </x:c>
      <x:c r="D13" s="2"/>
      <x:c r="E13" s="5" t="str">
        <x:v>Includes equipment, engineering, site work, contingency and initial spares.</x:v>
      </x:c>
      <x:c r="F13" s="2"/>
    </x:row>
    <x:row r="14" ht="24" customHeight="1">
      <x:c r="A14" s="2"/>
      <x:c r="B14" s="2" t="str">
        <x:v>Investment limit at target payback</x:v>
      </x:c>
      <x:c r="C14" s="19" t="str">
        <x:f>IF(COUNT(C61)=0,"n.a.",C61)</x:f>
        <x:v>n.a.</x:v>
      </x:c>
      <x:c r="D14" s="2"/>
      <x:c r="E14" s="5" t="str">
        <x:v>Uses the optional target in C40. This is a business-case limit, not a quotation.</x:v>
      </x:c>
      <x:c r="F14" s="2"/>
    </x:row>
    <x:row r="15" ht="24" customHeight="1">
      <x:c r="A15" s="2"/>
      <x:c r="B15" s="2"/>
      <x:c r="C15" s="2"/>
      <x:c r="D15" s="2"/>
      <x:c r="E15" s="5"/>
      <x:c r="F15" s="2"/>
    </x:row>
    <x:row r="16" ht="29" customHeight="1">
      <x:c r="A16" s="2"/>
      <x:c r="B16" s="7" t="str">
        <x:v>Activity and selected concept</x:v>
      </x:c>
      <x:c r="C16" s="7"/>
      <x:c r="D16" s="2"/>
      <x:c r="E16" s="5"/>
      <x:c r="F16" s="2"/>
    </x:row>
    <x:row r="17" ht="48" customHeight="1">
      <x:c r="A17" s="2"/>
      <x:c r="B17" s="2" t="str">
        <x:v>Evaluated concept</x:v>
      </x:c>
      <x:c r="C17" s="25" t="str">
        <x:v>MiR250 + UR30 / Rev F</x:v>
      </x:c>
      <x:c r="D17" s="2"/>
      <x:c r="E17" s="5" t="str">
        <x:v>Base SGD 625,845. Add guides 22,110; inspection B 140,085; carrier C 78,210; POC 119,295 only if selected.</x:v>
      </x:c>
      <x:c r="F17" s="2"/>
    </x:row>
    <x:row r="18" ht="24" customHeight="1">
      <x:c r="A18" s="2"/>
      <x:c r="B18" s="2" t="str">
        <x:v>Machines built or serviced per year</x:v>
      </x:c>
      <x:c r="C18" s="27"/>
      <x:c r="D18" s="2"/>
      <x:c r="E18" s="5" t="str">
        <x:v>Confirm new-machine assembly versus maintenance. Count only the relevant annual work.</x:v>
      </x:c>
      <x:c r="F18" s="2"/>
    </x:row>
    <x:row r="19" ht="24" customHeight="1">
      <x:c r="A19" s="2"/>
      <x:c r="B19" s="2" t="str">
        <x:v>Quartz installation jobs per machine</x:v>
      </x:c>
      <x:c r="C19" s="27"/>
      <x:c r="D19" s="2"/>
      <x:c r="E19" s="5" t="str">
        <x:v>Count planned installation jobs; failed attempts and retries belong in rework, not volume.</x:v>
      </x:c>
      <x:c r="F19" s="2"/>
    </x:row>
    <x:row r="20" ht="24" customHeight="1">
      <x:c r="A20" s="2"/>
      <x:c r="B20" s="2" t="str">
        <x:v>Share of jobs covered by this deployment</x:v>
      </x:c>
      <x:c r="C20" s="29"/>
      <x:c r="D20" s="2"/>
      <x:c r="E20" s="5" t="str">
        <x:v>0–100%. Use the realistic annual rollout/coverage share, including ramp-up.</x:v>
      </x:c>
      <x:c r="F20" s="2"/>
    </x:row>
    <x:row r="21" ht="24" customHeight="1">
      <x:c r="A21" s="2"/>
      <x:c r="B21" s="2"/>
      <x:c r="C21" s="2"/>
      <x:c r="D21" s="2"/>
      <x:c r="E21" s="5"/>
      <x:c r="F21" s="2"/>
    </x:row>
    <x:row r="22" ht="29" customHeight="1">
      <x:c r="A22" s="2"/>
      <x:c r="B22" s="7" t="str">
        <x:v>Labour inputs</x:v>
      </x:c>
      <x:c r="C22" s="7"/>
      <x:c r="D22" s="2"/>
      <x:c r="E22" s="5"/>
      <x:c r="F22" s="2"/>
    </x:row>
    <x:row r="23" ht="24" customHeight="1">
      <x:c r="A23" s="2"/>
      <x:c r="B23" s="2" t="str">
        <x:v>Current normal labour (person-min/job)</x:v>
      </x:c>
      <x:c r="C23" s="27"/>
      <x:c r="D23" s="2"/>
      <x:c r="E23" s="5" t="str">
        <x:v>Sum each person’s active time. Exclude exceptional rework counted in C31.</x:v>
      </x:c>
      <x:c r="F23" s="2"/>
    </x:row>
    <x:row r="24" ht="48" customHeight="1">
      <x:c r="A24" s="2"/>
      <x:c r="B24" s="2" t="str">
        <x:v>Proposed normal labour (person-min/job)</x:v>
      </x:c>
      <x:c r="C24" s="27"/>
      <x:c r="D24" s="2"/>
      <x:c r="E24" s="5" t="str">
        <x:v>Include travel, manual feet, T1 scans/probing, exchanges, guides, upward checks and finishing. Video duration is not cycle time.</x:v>
      </x:c>
      <x:c r="F24" s="2"/>
    </x:row>
    <x:row r="25" ht="24" customHeight="1">
      <x:c r="A25" s="2"/>
      <x:c r="B25" s="2" t="str">
        <x:v>Fully loaded labour cost (SGD/person-hour)</x:v>
      </x:c>
      <x:c r="C25" s="31"/>
      <x:c r="D25" s="2"/>
      <x:c r="E25" s="5" t="str">
        <x:v>Use ASM’s actual cost. Do not substitute AETEC’s engineering charge-out rate.</x:v>
      </x:c>
      <x:c r="F25" s="2"/>
    </x:row>
    <x:row r="26" ht="24" customHeight="1">
      <x:c r="A26" s="2"/>
      <x:c r="B26" s="2" t="str">
        <x:v>Share of released labour value realised as cash</x:v>
      </x:c>
      <x:c r="C26" s="29"/>
      <x:c r="D26" s="2"/>
      <x:c r="E26" s="5" t="str">
        <x:v>0–100%. Use 0 for redeployment only. Extra labour requirements are charged in full.</x:v>
      </x:c>
      <x:c r="F26" s="2"/>
    </x:row>
    <x:row r="27" ht="29" customHeight="1">
      <x:c r="A27" s="2"/>
      <x:c r="B27" s="7" t="str">
        <x:v>Quality and cost inputs</x:v>
      </x:c>
      <x:c r="C27" s="7"/>
      <x:c r="D27" s="2"/>
      <x:c r="E27" s="5"/>
      <x:c r="F27" s="2"/>
    </x:row>
    <x:row r="28" ht="24" customHeight="1">
      <x:c r="A28" s="2"/>
      <x:c r="B28" s="2" t="str">
        <x:v>Current damage rate (per installation job)</x:v>
      </x:c>
      <x:c r="C28" s="29"/>
      <x:c r="D28" s="2"/>
      <x:c r="E28" s="5" t="str">
        <x:v>Use recorded damaged jobs / total jobs for a defined period and matching chamber types.</x:v>
      </x:c>
      <x:c r="F28" s="2"/>
    </x:row>
    <x:row r="29" ht="24" customHeight="1">
      <x:c r="A29" s="2"/>
      <x:c r="B29" s="2" t="str">
        <x:v>Proposed damage rate (per installation job)</x:v>
      </x:c>
      <x:c r="C29" s="29"/>
      <x:c r="D29" s="2"/>
      <x:c r="E29" s="5" t="str">
        <x:v>Use a documented trial result or an explicit planning assumption. Do not default to zero.</x:v>
      </x:c>
      <x:c r="F29" s="2"/>
    </x:row>
    <x:row r="30" ht="24" customHeight="1">
      <x:c r="A30" s="2"/>
      <x:c r="B30" s="2" t="str">
        <x:v>Net replacement cost per damaged chamber</x:v>
      </x:c>
      <x:c r="C30" s="31"/>
      <x:c r="D30" s="2"/>
      <x:c r="E30" s="5" t="str">
        <x:v>Replacement and disposal less recoveries. Exclude labour and costs counted in C33/C34.</x:v>
      </x:c>
      <x:c r="F30" s="2"/>
    </x:row>
    <x:row r="31" ht="24" customHeight="1">
      <x:c r="A31" s="2"/>
      <x:c r="B31" s="2" t="str">
        <x:v>Current exceptional rework (person-min/job)</x:v>
      </x:c>
      <x:c r="C31" s="27"/>
      <x:c r="D31" s="2"/>
      <x:c r="E31" s="5" t="str">
        <x:v>Average across ALL jobs, including zero-rework jobs and damage-related rework.</x:v>
      </x:c>
      <x:c r="F31" s="2"/>
    </x:row>
    <x:row r="32" ht="24" customHeight="1">
      <x:c r="A32" s="2"/>
      <x:c r="B32" s="2" t="str">
        <x:v>Proposed exceptional rework (person-min/job)</x:v>
      </x:c>
      <x:c r="C32" s="27"/>
      <x:c r="D32" s="2"/>
      <x:c r="E32" s="5" t="str">
        <x:v>Same definition and population as C31. Keep normal installation time separate.</x:v>
      </x:c>
      <x:c r="F32" s="2"/>
    </x:row>
    <x:row r="33" ht="24" customHeight="1">
      <x:c r="A33" s="2"/>
      <x:c r="B33" s="2" t="str">
        <x:v>Current other avoidable rework (SGD/job)</x:v>
      </x:c>
      <x:c r="C33" s="31"/>
      <x:c r="D33" s="2"/>
      <x:c r="E33" s="5" t="str">
        <x:v>Average direct costs across all jobs. Exclude quartz replacement and labour already above.</x:v>
      </x:c>
      <x:c r="F33" s="2"/>
    </x:row>
    <x:row r="34" ht="24" customHeight="1">
      <x:c r="A34" s="2"/>
      <x:c r="B34" s="2" t="str">
        <x:v>Proposed other avoidable rework (SGD/job)</x:v>
      </x:c>
      <x:c r="C34" s="31"/>
      <x:c r="D34" s="2"/>
      <x:c r="E34" s="5" t="str">
        <x:v>Same cost definition as C33. Include only incremental, non-duplicated direct costs.</x:v>
      </x:c>
      <x:c r="F34" s="2"/>
    </x:row>
    <x:row r="35" ht="48" customHeight="1">
      <x:c r="A35" s="2"/>
      <x:c r="B35" s="2" t="str">
        <x:v>Equipment, tooling and docking investment</x:v>
      </x:c>
      <x:c r="C35" s="31" t="n">
        <x:v>625845</x:v>
      </x:c>
      <x:c r="D35" s="2"/>
      <x:c r="E35" s="5" t="str">
        <x:v>Rev F base budget SGD 625,845 includes equipment, engineering and 10% risk reserve. Excludes POC and options.</x:v>
      </x:c>
      <x:c r="F35" s="2"/>
    </x:row>
    <x:row r="36" ht="48" customHeight="1">
      <x:c r="A36" s="2"/>
      <x:c r="B36" s="2" t="str">
        <x:v>Engineering and commissioning investment</x:v>
      </x:c>
      <x:c r="C36" s="31" t="n">
        <x:v>0</x:v>
      </x:c>
      <x:c r="D36" s="2"/>
      <x:c r="E36" s="5" t="str">
        <x:v>Already included in C35. Keep zero to avoid double counting.</x:v>
      </x:c>
      <x:c r="F36" s="2"/>
    </x:row>
    <x:row r="37" ht="24" customHeight="1">
      <x:c r="A37" s="2"/>
      <x:c r="B37" s="2" t="str">
        <x:v>Site modifications and internal implementation</x:v>
      </x:c>
      <x:c r="C37" s="31"/>
      <x:c r="D37" s="2"/>
      <x:c r="E37" s="5" t="str">
        <x:v>Utilities, safeguarding, machine interfaces and ASM implementation cost. Avoid C35/C36 overlap.</x:v>
      </x:c>
      <x:c r="F37" s="2"/>
    </x:row>
    <x:row r="38" ht="24" customHeight="1">
      <x:c r="A38" s="2"/>
      <x:c r="B38" s="2" t="str">
        <x:v>Contingency and initial spares</x:v>
      </x:c>
      <x:c r="C38" s="31"/>
      <x:c r="D38" s="2"/>
      <x:c r="E38" s="5" t="str">
        <x:v>Base risk reserve is included in C35. Enter only extra nonduplicated costs or zero after review.</x:v>
      </x:c>
      <x:c r="F38" s="2"/>
    </x:row>
    <x:row r="39" ht="48" customHeight="1">
      <x:c r="A39" s="2"/>
      <x:c r="B39" s="2" t="str">
        <x:v>Incremental annual operating cost</x:v>
      </x:c>
      <x:c r="C39" s="31"/>
      <x:c r="D39" s="2"/>
      <x:c r="E39" s="5" t="str">
        <x:v>Proposed less existing maintenance, probe calibration, tool checks, wear pads, utilities and support.</x:v>
      </x:c>
      <x:c r="F39" s="2"/>
    </x:row>
    <x:row r="40" ht="24" customHeight="1">
      <x:c r="A40" s="2"/>
      <x:c r="B40" s="2" t="str">
        <x:v>Target payback (months, optional)</x:v>
      </x:c>
      <x:c r="C40" s="27"/>
      <x:c r="D40" s="2"/>
      <x:c r="E40" s="5" t="str">
        <x:v>Used only to calculate the investment limit. Leave blank if no target is agreed.</x:v>
      </x:c>
      <x:c r="F40" s="2"/>
    </x:row>
    <x:row r="41" ht="24" customHeight="1">
      <x:c r="A41" s="2"/>
      <x:c r="B41" s="2"/>
      <x:c r="C41" s="2"/>
      <x:c r="D41" s="2"/>
      <x:c r="E41" s="5"/>
      <x:c r="F41" s="2"/>
    </x:row>
    <x:row r="42" ht="48" customHeight="1">
      <x:c r="A42" s="2"/>
      <x:c r="B42" s="2"/>
      <x:c r="C42" s="2"/>
      <x:c r="D42" s="2"/>
      <x:c r="E42" s="5" t="str">
        <x:v>Sources: customer PPT dated 23 Oct 2026 and latest user process. Mass, demand, cost and measured time remain unknown.</x:v>
      </x:c>
      <x:c r="F42" s="2"/>
    </x:row>
    <x:row r="43" ht="24" customHeight="1">
      <x:c r="A43" s="2"/>
      <x:c r="B43" s="2"/>
      <x:c r="C43" s="2"/>
      <x:c r="D43" s="2"/>
      <x:c r="E43" s="5" t="str">
        <x:v>Record measurement dates, sample sizes and quotation references when populating the yellow inputs.</x:v>
      </x:c>
      <x:c r="F43" s="2"/>
    </x:row>
    <x:row r="44" ht="24" customHeight="1">
      <x:c r="A44" s="2"/>
      <x:c r="B44" s="2"/>
      <x:c r="C44" s="2"/>
      <x:c r="D44" s="2"/>
      <x:c r="E44" s="5" t="str">
        <x:v>For a first-year view, use first-year job coverage and actual first-year costs consistently.</x:v>
      </x:c>
      <x:c r="F44" s="2"/>
    </x:row>
    <x:row r="45" ht="24" customHeight="1">
      <x:c r="A45" s="2"/>
      <x:c r="B45" s="2"/>
      <x:c r="C45" s="2"/>
      <x:c r="D45" s="2"/>
      <x:c r="E45" s="5"/>
      <x:c r="F45" s="2"/>
    </x:row>
    <x:row r="46" ht="29" customHeight="1">
      <x:c r="A46" s="2"/>
      <x:c r="B46" s="7" t="str">
        <x:v>Calculation</x:v>
      </x:c>
      <x:c r="C46" s="7" t="str">
        <x:v>Value</x:v>
      </x:c>
      <x:c r="D46" s="2"/>
      <x:c r="E46" s="5" t="str">
        <x:v>Calculation basis</x:v>
      </x:c>
      <x:c r="F46" s="2"/>
    </x:row>
    <x:row r="47" ht="24" customHeight="1">
      <x:c r="A47" s="2"/>
      <x:c r="B47" s="2" t="str">
        <x:v>Covered installation jobs/year</x:v>
      </x:c>
      <x:c r="C47" s="18" t="str">
        <x:f>IF(COUNT(C18:C20)&lt;3,"",C18*C19*C20)</x:f>
      </x:c>
      <x:c r="D47" s="2"/>
      <x:c r="E47" s="5" t="str">
        <x:v>Machines/year × installation jobs/machine × deployment coverage.</x:v>
      </x:c>
      <x:c r="F47" s="2"/>
    </x:row>
    <x:row r="48" ht="24" customHeight="1">
      <x:c r="A48" s="2"/>
      <x:c r="B48" s="2" t="str">
        <x:v>Normal labour hours released/year</x:v>
      </x:c>
      <x:c r="C48" s="18" t="str">
        <x:f>IF(OR(COUNT(C47)=0,COUNT(C23:C24)&lt;2),"",C47*(C23-C24)/60)</x:f>
      </x:c>
      <x:c r="D48" s="2"/>
      <x:c r="E48" s="5" t="str">
        <x:v>Covered jobs × reduction in normal person-minutes / 60.</x:v>
      </x:c>
      <x:c r="F48" s="2"/>
    </x:row>
    <x:row r="49" ht="24" customHeight="1">
      <x:c r="A49" s="2"/>
      <x:c r="B49" s="2" t="str">
        <x:v>Rework labour hours released/year</x:v>
      </x:c>
      <x:c r="C49" s="18" t="str">
        <x:f>IF(OR(COUNT(C47)=0,COUNT(C31:C32)&lt;2),"",C47*(C31-C32)/60)</x:f>
      </x:c>
      <x:c r="D49" s="2"/>
      <x:c r="E49" s="5" t="str">
        <x:v>Covered jobs × reduction in average exceptional rework person-minutes / 60.</x:v>
      </x:c>
      <x:c r="F49" s="2"/>
    </x:row>
    <x:row r="50" ht="24" customHeight="1">
      <x:c r="A50" s="2"/>
      <x:c r="B50" s="2" t="str">
        <x:v>Total labour hours released/year</x:v>
      </x:c>
      <x:c r="C50" s="18" t="str">
        <x:f>IF(COUNT(C48:C49)&lt;2,"",SUM(C48:C49))</x:f>
      </x:c>
      <x:c r="D50" s="2"/>
      <x:c r="E50" s="5" t="str">
        <x:v>Normal labour hours + rework labour hours. Negative values mean extra labour.</x:v>
      </x:c>
      <x:c r="F50" s="2"/>
    </x:row>
    <x:row r="51" ht="24" customHeight="1">
      <x:c r="A51" s="2"/>
      <x:c r="B51" s="2" t="str">
        <x:v>Value of released labour time/year</x:v>
      </x:c>
      <x:c r="C51" s="19" t="str">
        <x:f>IF(OR(COUNT(C50)=0,COUNT(C25)&lt;1),"",C50*C25)</x:f>
      </x:c>
      <x:c r="D51" s="2"/>
      <x:c r="E51" s="5" t="str">
        <x:v>Total person-hours × fully loaded labour cost. This is capacity value before cash realisation.</x:v>
      </x:c>
      <x:c r="F51" s="2"/>
    </x:row>
    <x:row r="52" ht="24" customHeight="1">
      <x:c r="A52" s="2"/>
      <x:c r="B52" s="2" t="str">
        <x:v>Cash labour benefit/year</x:v>
      </x:c>
      <x:c r="C52" s="19" t="str">
        <x:f>IF(OR(COUNT(C51)=0,COUNT(C26)&lt;1),"",IF(C51&gt;=0,C51*C26,C51))</x:f>
      </x:c>
      <x:c r="D52" s="2"/>
      <x:c r="E52" s="5" t="str">
        <x:v>Positive time value × cash-realisation share. Negative time value is counted in full.</x:v>
      </x:c>
      <x:c r="F52" s="2"/>
    </x:row>
    <x:row r="53" ht="24" customHeight="1">
      <x:c r="A53" s="2"/>
      <x:c r="B53" s="2" t="str">
        <x:v>Expected damaged chambers avoided/year</x:v>
      </x:c>
      <x:c r="C53" s="18" t="str">
        <x:f>IF(OR(COUNT(C47)=0,COUNT(C28:C29)&lt;2),"",C47*(C28-C29))</x:f>
      </x:c>
      <x:c r="D53" s="2"/>
      <x:c r="E53" s="5" t="str">
        <x:v>Covered jobs × reduction in damage rate. Assumes one at-risk chamber per installation job.</x:v>
      </x:c>
      <x:c r="F53" s="2"/>
    </x:row>
    <x:row r="54" ht="24" customHeight="1">
      <x:c r="A54" s="2"/>
      <x:c r="B54" s="2" t="str">
        <x:v>Quartz replacement saving/year</x:v>
      </x:c>
      <x:c r="C54" s="19" t="str">
        <x:f>IF(OR(COUNT(C53)=0,COUNT(C30)&lt;1),"",C53*C30)</x:f>
      </x:c>
      <x:c r="D54" s="2"/>
      <x:c r="E54" s="5" t="str">
        <x:v>Avoided damaged chambers × net replacement cost.</x:v>
      </x:c>
      <x:c r="F54" s="2"/>
    </x:row>
    <x:row r="55" ht="24" customHeight="1">
      <x:c r="A55" s="2"/>
      <x:c r="B55" s="2" t="str">
        <x:v>Other direct rework saving/year</x:v>
      </x:c>
      <x:c r="C55" s="19" t="str">
        <x:f>IF(OR(COUNT(C47)=0,COUNT(C33:C34)&lt;2),"",C47*(C33-C34))</x:f>
      </x:c>
      <x:c r="D55" s="2"/>
      <x:c r="E55" s="5" t="str">
        <x:v>Covered jobs × reduction in other avoidable direct rework cost per job.</x:v>
      </x:c>
      <x:c r="F55" s="2"/>
    </x:row>
    <x:row r="56" ht="24" customHeight="1">
      <x:c r="A56" s="2"/>
      <x:c r="B56" s="2" t="str">
        <x:v>Gross cash benefit/year</x:v>
      </x:c>
      <x:c r="C56" s="19" t="str">
        <x:f>IF(COUNT(C52,C54:C55)&lt;3,"",SUM(C52,C54:C55))</x:f>
      </x:c>
      <x:c r="D56" s="2"/>
      <x:c r="E56" s="5" t="str">
        <x:v>Cash labour benefit + quartz replacement saving + other direct rework saving.</x:v>
      </x:c>
      <x:c r="F56" s="2"/>
    </x:row>
    <x:row r="57" ht="24" customHeight="1">
      <x:c r="A57" s="2"/>
      <x:c r="B57" s="11" t="str">
        <x:v>Net annual cash benefit</x:v>
      </x:c>
      <x:c r="C57" s="15" t="str">
        <x:f>IF(OR(COUNT(C56)=0,COUNT(C39)&lt;1),"",C56-C39)</x:f>
      </x:c>
      <x:c r="D57" s="2"/>
      <x:c r="E57" s="5" t="str">
        <x:v>Gross cash benefit less incremental annual operating cost.</x:v>
      </x:c>
      <x:c r="F57" s="2"/>
    </x:row>
    <x:row r="58" ht="24" customHeight="1">
      <x:c r="A58" s="2"/>
      <x:c r="B58" s="11" t="str">
        <x:v>Total initial investment</x:v>
      </x:c>
      <x:c r="C58" s="15" t="str">
        <x:f>IF(COUNT(C35:C38)&lt;4,"",SUM(C35:C38))</x:f>
      </x:c>
      <x:c r="D58" s="2"/>
      <x:c r="E58" s="5" t="str">
        <x:v>Sum of the four upfront investment categories.</x:v>
      </x:c>
      <x:c r="F58" s="2"/>
    </x:row>
    <x:row r="59" ht="24" customHeight="1">
      <x:c r="A59" s="2"/>
      <x:c r="B59" s="2" t="str">
        <x:v>Simple payback (months)</x:v>
      </x:c>
      <x:c r="C59" s="18" t="str">
        <x:f>IF(OR(COUNT(C57)=0,COUNT(C58)=0),"",IF(OR(C57&lt;=0,C58&lt;=0),"n.a.",12*C58/C57))</x:f>
      </x:c>
      <x:c r="D59" s="2"/>
      <x:c r="E59" s="5" t="str">
        <x:v>Initial investment / positive net annual benefit × 12. Zero investment is outside this model.</x:v>
      </x:c>
      <x:c r="F59" s="2"/>
    </x:row>
    <x:row r="60" ht="24" customHeight="1">
      <x:c r="A60" s="2"/>
      <x:c r="B60" s="33" t="str">
        <x:v>Simple annual return</x:v>
      </x:c>
      <x:c r="C60" s="34" t="str">
        <x:f>IF(OR(COUNT(C57)=0,COUNT(C58)=0),"",IF(C58&lt;=0,"n.a.",C57/C58))</x:f>
      </x:c>
      <x:c r="D60" s="2"/>
      <x:c r="E60" s="5" t="str">
        <x:v>Annual net cash benefit / initial investment. Negative benefits produce negative returns.</x:v>
      </x:c>
      <x:c r="F60" s="2"/>
    </x:row>
    <x:row r="61" ht="24" customHeight="1">
      <x:c r="A61" s="2"/>
      <x:c r="B61" s="2" t="str">
        <x:v>Investment limit at target payback</x:v>
      </x:c>
      <x:c r="C61" s="19" t="str">
        <x:f>IF(OR(COUNT(C57)=0,COUNT(C40)&lt;1),"",IF(C40&lt;=0,"n.a.",MAX(0,C57)*C40/12))</x:f>
      </x:c>
      <x:c r="D61" s="2"/>
      <x:c r="E61" s="5" t="str">
        <x:v>Positive annual net benefit × target months / 12.</x:v>
      </x:c>
      <x:c r="F61" s="2"/>
    </x:row>
    <x:row r="62" ht="24" customHeight="1">
      <x:c r="A62" s="2"/>
      <x:c r="B62" s="2"/>
      <x:c r="C62" s="2"/>
      <x:c r="D62" s="2"/>
      <x:c r="E62" s="5"/>
      <x:c r="F62" s="2"/>
    </x:row>
    <x:row r="63" ht="24" customHeight="1">
      <x:c r="A63" s="2"/>
      <x:c r="B63" s="2"/>
      <x:c r="C63" s="2"/>
      <x:c r="D63" s="2"/>
      <x:c r="E63" s="5"/>
      <x:c r="F63" s="2"/>
    </x:row>
    <x:row r="64" ht="29" customHeight="1">
      <x:c r="A64" s="2"/>
      <x:c r="B64" s="7" t="str">
        <x:v>Business-case boundaries</x:v>
      </x:c>
      <x:c r="C64" s="7"/>
      <x:c r="D64" s="2"/>
      <x:c r="E64" s="5"/>
      <x:c r="F64" s="2"/>
    </x:row>
    <x:row r="65" ht="32" customHeight="1">
      <x:c r="A65" s="2"/>
      <x:c r="B65" s="35" t="str">
        <x:v>Installation frequency</x:v>
      </x:c>
      <x:c r="C65" s="35" t="str">
        <x:v>Annual jobs</x:v>
      </x:c>
      <x:c r="D65" s="2"/>
      <x:c r="E65" s="5" t="str">
        <x:v>The installed machine population is not annual workload. Confirm installations per year first.</x:v>
      </x:c>
      <x:c r="F65" s="2"/>
    </x:row>
    <x:row r="66" ht="32" customHeight="1">
      <x:c r="A66" s="2"/>
      <x:c r="B66" s="35" t="str">
        <x:v>Throughput and delivery upside</x:v>
      </x:c>
      <x:c r="C66" s="35" t="str">
        <x:v>Evaluate separately</x:v>
      </x:c>
      <x:c r="D66" s="2"/>
      <x:c r="E66" s="5" t="str">
        <x:v>Add extra sales contribution only after confirming demand and the assembly bottleneck.</x:v>
      </x:c>
      <x:c r="F66" s="2"/>
    </x:row>
    <x:row r="67" ht="32" customHeight="1">
      <x:c r="A67" s="2"/>
      <x:c r="B67" s="35" t="str">
        <x:v>No duplicate benefit</x:v>
      </x:c>
      <x:c r="C67" s="35" t="str">
        <x:v>One benefit once</x:v>
      </x:c>
      <x:c r="D67" s="2"/>
      <x:c r="E67" s="5" t="str">
        <x:v>Do not count the same released hours as both labour cash savings and extra production margin.</x:v>
      </x:c>
      <x:c r="F67" s="2"/>
    </x:row>
    <x:row r="68" ht="32" customHeight="1">
      <x:c r="A68" s="2"/>
      <x:c r="B68" s="35" t="str">
        <x:v>Quoted project price</x:v>
      </x:c>
      <x:c r="C68" s="35" t="str">
        <x:v>Pending design</x:v>
      </x:c>
      <x:c r="D68" s="2"/>
      <x:c r="E68" s="5" t="str">
        <x:v>Any later customer price must be budgetary and subject to final design and scope.</x:v>
      </x:c>
      <x:c r="F68" s="2"/>
    </x:row>
    <x:row r="69" ht="32" customHeight="1">
      <x:c r="A69" s="2"/>
      <x:c r="B69" s="35" t="str">
        <x:v>Model basis</x:v>
      </x:c>
      <x:c r="C69" s="35" t="str">
        <x:v>Simple cash payback</x:v>
      </x:c>
      <x:c r="D69" s="2"/>
      <x:c r="E69" s="5" t="str">
        <x:v>No tax, financing, depreciation, discounted cash flow or production downtime value is included.</x:v>
      </x:c>
      <x:c r="F69" s="2"/>
    </x:row>
    <x:row r="70" ht="24" customHeight="1">
      <x:c r="A70" s="2"/>
      <x:c r="B70" s="2"/>
      <x:c r="C70" s="2"/>
      <x:c r="D70" s="2"/>
      <x:c r="E70" s="2"/>
      <x:c r="F70" s="2"/>
    </x:row>
    <x:row r="71" ht="24" customHeight="1">
      <x:c r="A71" s="2"/>
      <x:c r="B71" s="2"/>
      <x:c r="C71" s="2"/>
      <x:c r="D71" s="2"/>
      <x:c r="E71" s="2"/>
      <x:c r="F71" s="2"/>
    </x:row>
    <x:row r="72" ht="24" customHeight="1">
      <x:c r="A72" s="2"/>
      <x:c r="B72" s="2"/>
      <x:c r="C72" s="2"/>
      <x:c r="D72" s="2"/>
      <x:c r="E72" s="2"/>
      <x:c r="F72" s="2"/>
    </x:row>
    <x:row r="73" ht="24" customHeight="1">
      <x:c r="A73" s="2"/>
      <x:c r="B73" s="2"/>
      <x:c r="C73" s="2"/>
      <x:c r="D73" s="2"/>
      <x:c r="E73" s="2"/>
      <x:c r="F73" s="2"/>
    </x:row>
    <x:row r="74" ht="24" customHeight="1">
      <x:c r="A74" s="2"/>
      <x:c r="B74" s="2"/>
      <x:c r="C74" s="2"/>
      <x:c r="D74" s="2"/>
      <x:c r="E74" s="2"/>
      <x:c r="F74" s="2"/>
    </x:row>
    <x:row r="75" ht="24" customHeight="1">
      <x:c r="A75" s="2"/>
      <x:c r="B75" s="2"/>
      <x:c r="C75" s="2"/>
      <x:c r="D75" s="2"/>
      <x:c r="E75" s="2"/>
      <x:c r="F75" s="2"/>
    </x:row>
    <x:row r="76" ht="24" customHeight="1">
      <x:c r="A76" s="2"/>
      <x:c r="B76" s="2"/>
      <x:c r="C76" s="2"/>
      <x:c r="D76" s="2"/>
      <x:c r="E76" s="2"/>
      <x:c r="F76" s="2"/>
    </x:row>
    <x:row r="77" ht="24" customHeight="1">
      <x:c r="A77" s="2"/>
      <x:c r="B77" s="2"/>
      <x:c r="C77" s="2"/>
      <x:c r="D77" s="2"/>
      <x:c r="E77" s="2"/>
      <x:c r="F77" s="2"/>
    </x:row>
    <x:row r="78" ht="24" customHeight="1">
      <x:c r="A78" s="2"/>
      <x:c r="B78" s="2"/>
      <x:c r="C78" s="2"/>
      <x:c r="D78" s="2"/>
      <x:c r="E78" s="2"/>
      <x:c r="F78" s="2"/>
    </x:row>
    <x:row r="79" ht="24" customHeight="1">
      <x:c r="A79" s="2"/>
      <x:c r="B79" s="2"/>
      <x:c r="C79" s="2"/>
      <x:c r="D79" s="2"/>
      <x:c r="E79" s="2"/>
      <x:c r="F79" s="2"/>
    </x:row>
    <x:row r="80" ht="24" customHeight="1">
      <x:c r="A80" s="2"/>
      <x:c r="B80" s="2"/>
      <x:c r="C80" s="2"/>
      <x:c r="D80" s="2"/>
      <x:c r="E80" s="2"/>
      <x:c r="F80" s="2"/>
    </x:row>
  </x:sheetData>
  <x:conditionalFormatting sqref="C20:C20">
    <x:cfRule type="expression" dxfId="0" priority="1">
      <x:formula>AND(ISNUMBER(C20),OR(C20&lt;0,C20&gt;1))</x:formula>
    </x:cfRule>
  </x:conditionalFormatting>
  <x:conditionalFormatting sqref="C26:C26">
    <x:cfRule type="expression" dxfId="1" priority="2">
      <x:formula>AND(ISNUMBER(C26),OR(C26&lt;0,C26&gt;1))</x:formula>
    </x:cfRule>
  </x:conditionalFormatting>
  <x:conditionalFormatting sqref="C28:C28">
    <x:cfRule type="expression" dxfId="2" priority="3">
      <x:formula>AND(ISNUMBER(C28),OR(C28&lt;0,C28&gt;1))</x:formula>
    </x:cfRule>
  </x:conditionalFormatting>
  <x:conditionalFormatting sqref="C29:C29">
    <x:cfRule type="expression" dxfId="3" priority="4">
      <x:formula>AND(ISNUMBER(C29),OR(C29&lt;0,C29&gt;1))</x:formula>
    </x:cfRule>
  </x:conditionalFormatting>
  <x:conditionalFormatting sqref="C7:C7">
    <x:cfRule type="cellIs" dxfId="4" priority="5" operator="lessThan">
      <x:formula>0</x:formula>
    </x:cfRule>
  </x:conditionalFormatting>
  <x:dataValidations count="1">
    <x:dataValidation type="list" sqref="C17">
      <x:formula1>"MiR250 + UR30 / Rev F,Fixed robot benchmark,Existing hoist benchmark"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0757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6700000762939453" hidden="0" customWidth="1"/>
    <x:col min="4" max="4" width="2.6700000762939453" hidden="0" customWidth="1"/>
    <x:col min="2" max="2" width="27.219999313354492" hidden="0" customWidth="1"/>
    <x:col min="3" max="3" width="84.44000244140625" hidden="0" customWidth="1"/>
    <x:col min="5" max="5" width="40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3" customHeight="1">
      <x:c r="A2" s="2"/>
      <x:c r="B2" s="3" t="str">
        <x:v>AETEC   ASM quartz chamber concept brief</x:v>
      </x:c>
      <x:c r="C2" s="2"/>
      <x:c r="D2" s="2"/>
      <x:c r="E2" s="2"/>
      <x:c r="F2" s="2"/>
    </x:row>
    <x:row r="3" ht="24" customHeight="1">
      <x:c r="A3" s="2"/>
      <x:c r="B3" s="4"/>
      <x:c r="C3" s="4"/>
      <x:c r="D3" s="4"/>
      <x:c r="E3" s="4"/>
      <x:c r="F3" s="2"/>
    </x:row>
    <x:row r="4" ht="24" customHeight="1">
      <x:c r="A4" s="2"/>
      <x:c r="B4" s="5" t="str">
        <x:v>Rev F, 24 October 2026. Customer PPT and latest interchangeable-tool process.</x:v>
      </x:c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29" customHeight="1">
      <x:c r="A6" s="2"/>
      <x:c r="B6" s="7" t="str">
        <x:v>Meeting record</x:v>
      </x:c>
      <x:c r="C6" s="7"/>
      <x:c r="D6" s="2"/>
      <x:c r="E6" s="2" t="str">
        <x:v>Source / status</x:v>
      </x:c>
      <x:c r="F6" s="2"/>
    </x:row>
    <x:row r="7" ht="56" customHeight="1">
      <x:c r="A7" s="2"/>
      <x:c r="B7" s="37" t="str">
        <x:v>AETEC representative</x:v>
      </x:c>
      <x:c r="C7" s="37" t="str">
        <x:v>Lim Yee Wei.</x:v>
      </x:c>
      <x:c r="D7" s="38"/>
      <x:c r="E7" s="40" t="str">
        <x:v>User’s meeting debrief.</x:v>
      </x:c>
      <x:c r="F7" s="2"/>
    </x:row>
    <x:row r="8" ht="56" customHeight="1">
      <x:c r="A8" s="2"/>
      <x:c r="B8" s="37" t="str">
        <x:v>ASM contacts</x:v>
      </x:c>
      <x:c r="C8" s="37" t="str">
        <x:v>Felix introduced Mr Daniel, Engineering Director. Alstorm is the engineer / person in charge.</x:v>
      </x:c>
      <x:c r="D8" s="38"/>
      <x:c r="E8" s="40" t="str">
        <x:v>Names as reported. Confirm Alstorm’s spelling.</x:v>
      </x:c>
      <x:c r="F8" s="2"/>
    </x:row>
    <x:row r="9" ht="56" customHeight="1">
      <x:c r="A9" s="2"/>
      <x:c r="B9" s="37" t="str">
        <x:v>Project objective</x:v>
      </x:c>
      <x:c r="C9" s="37" t="str">
        <x:v>Handle and install a quartz chamber into ASM machinery with less installation time and fewer errors.</x:v>
      </x:c>
      <x:c r="D9" s="38"/>
      <x:c r="E9" s="40" t="str">
        <x:v>New project discussed today.</x:v>
      </x:c>
      <x:c r="F9" s="2"/>
    </x:row>
    <x:row r="10" ht="70" customHeight="1">
      <x:c r="A10" s="2"/>
      <x:c r="B10" s="37" t="str">
        <x:v>Part geometry</x:v>
      </x:c>
      <x:c r="C10" s="37" t="str">
        <x:v>Type 1: 759 L × 490 fin W × 159 fin H mm. Long tubulation.</x:v>
      </x:c>
      <x:c r="D10" s="38"/>
      <x:c r="E10" s="40" t="str">
        <x:v>PPT slide 5. Remaining walls, mass and CG need confirmation.</x:v>
      </x:c>
      <x:c r="F10" s="2"/>
    </x:row>
    <x:row r="11" ht="56" customHeight="1">
      <x:c r="A11" s="2"/>
      <x:c r="B11" s="37" t="str">
        <x:v>Process context</x:v>
      </x:c>
      <x:c r="C11" s="37" t="str">
        <x:v>Gas/vapour passes through the chamber. Gold-coated parts were mentioned.</x:v>
      </x:c>
      <x:c r="D11" s="38"/>
      <x:c r="E11" s="40" t="str">
        <x:v>Exact process and location of coated parts unconfirmed. Do not label CVD, ALD or PVD yet.</x:v>
      </x:c>
      <x:c r="F11" s="2"/>
    </x:row>
    <x:row r="12" ht="70" customHeight="1">
      <x:c r="A12" s="2"/>
      <x:c r="B12" s="37" t="str">
        <x:v>Existing transport</x:v>
      </x:c>
      <x:c r="C12" s="37" t="str">
        <x:v>Low foam box is immobilized on an independent floor-supported holder, with transport casters unloaded. Optional C automates underlift and transport.</x:v>
      </x:c>
      <x:c r="D12" s="38"/>
      <x:c r="E12" s="40" t="str">
        <x:v>Container is not carried by the MiR in this simulated recipe.</x:v>
      </x:c>
      <x:c r="F12" s="2"/>
    </x:row>
    <x:row r="13" ht="70" customHeight="1">
      <x:c r="A13" s="2"/>
      <x:c r="B13" s="37" t="str">
        <x:v>Existing installation</x:v>
      </x:c>
      <x:c r="C13" s="37" t="str">
        <x:v>Customer hoist/scissor tong retained as baseline. Embedded tong STEP recovered.</x:v>
      </x:c>
      <x:c r="D13" s="38"/>
      <x:c r="E13" s="40" t="str">
        <x:v>PPT slide 7. New robotic carrier is a separate design.</x:v>
      </x:c>
      <x:c r="F13" s="2"/>
    </x:row>
    <x:row r="14" ht="56" customHeight="1">
      <x:c r="A14" s="2"/>
      <x:c r="B14" s="37" t="str">
        <x:v>Business need</x:v>
      </x:c>
      <x:c r="C14" s="37" t="str">
        <x:v>Many machines require this task. Installation currently takes substantial time. The customer values fewer errors and successful first-time installation.</x:v>
      </x:c>
      <x:c r="D14" s="38"/>
      <x:c r="E14" s="40" t="str">
        <x:v>Annual job count, cycle time and failure history not yet supplied.</x:v>
      </x:c>
      <x:c r="F14" s="2"/>
    </x:row>
    <x:row r="15" ht="70" customHeight="1">
      <x:c r="A15" s="2"/>
      <x:c r="B15" s="37" t="str">
        <x:v>Sources received</x:v>
      </x:c>
      <x:c r="C15" s="37" t="str">
        <x:v>Information for AETEC_20261023.pptx, ten slides; tong and two guide STEP files.</x:v>
      </x:c>
      <x:c r="D15" s="38"/>
      <x:c r="E15" s="40" t="str">
        <x:v>Full machine, quartz and verified MiR OEM CAD remain unavailable.</x:v>
      </x:c>
      <x:c r="F15" s="2"/>
    </x:row>
    <x:row r="16" ht="24" customHeight="1">
      <x:c r="A16" s="2"/>
      <x:c r="B16" s="37"/>
      <x:c r="C16" s="37"/>
      <x:c r="D16" s="38"/>
      <x:c r="E16" s="40"/>
      <x:c r="F16" s="2"/>
    </x:row>
    <x:row r="17" ht="29" customHeight="1">
      <x:c r="A17" s="2"/>
      <x:c r="B17" s="39" t="str">
        <x:v>Selected architecture and optional tooling</x:v>
      </x:c>
      <x:c r="C17" s="39"/>
      <x:c r="D17" s="38"/>
      <x:c r="E17" s="40" t="str">
        <x:v>When it may fit</x:v>
      </x:c>
      <x:c r="F17" s="2"/>
    </x:row>
    <x:row r="18" ht="70" customHeight="1">
      <x:c r="A18" s="2"/>
      <x:c r="B18" s="37" t="str">
        <x:v>Mobile base + arm</x:v>
      </x:c>
      <x:c r="C18" s="37" t="str">
        <x:v>Permanent UR30 on MiR250. Common paired rigid receiver captures installation A, optional inspection B, or optional container carrier C.</x:v>
      </x:c>
      <x:c r="D18" s="38"/>
      <x:c r="E18" s="40" t="str">
        <x:v>Custom combination requires MiR approval, payload/CG and stability verification.</x:v>
      </x:c>
      <x:c r="F18" s="2"/>
    </x:row>
    <x:row r="19" ht="70" customHeight="1">
      <x:c r="A19" s="2"/>
      <x:c r="B19" s="37" t="str">
        <x:v>T1: camera + probe</x:v>
      </x:c>
      <x:c r="C19" s="37" t="str">
        <x:v>Camera first, then probe three machine pins, three seating-plane contacts, source references and parked T2 datum.</x:v>
      </x:c>
      <x:c r="D19" s="38"/>
      <x:c r="E19" s="40" t="str">
        <x:v>Independent low-contact-force probe; calibrated tool TCP and hand-eye relationship.</x:v>
      </x:c>
      <x:c r="F19" s="2"/>
    </x:row>
    <x:row r="20" ht="70" customHeight="1">
      <x:c r="A20" s="2"/>
      <x:c r="B20" s="37" t="str">
        <x:v>T2: chamber carrier</x:v>
      </x:c>
      <x:c r="C20" s="37" t="str">
        <x:v>Flat-land support in fin gaps. External F/T, pad loads, retention and unload-before-release.</x:v>
      </x:c>
      <x:c r="D20" s="38"/>
      <x:c r="E20" s="40" t="str">
        <x:v>Stuck-in-foam force/moment anomaly causes retained HOLD; no harder pull.</x:v>
      </x:c>
      <x:c r="F20" s="2"/>
    </x:row>
    <x:row r="21" ht="70" customHeight="1">
      <x:c r="A21" s="2"/>
      <x:c r="B21" s="37" t="str">
        <x:v>Optional T3 + guide cassette</x:v>
      </x:c>
      <x:c r="C21" s="37" t="str">
        <x:v>Separate guide tool installs and retrieves two fixtures one at a time. Tools stay on interchangeable trolley A.</x:v>
      </x:c>
      <x:c r="D21" s="38"/>
      <x:c r="E21" s="40" t="str">
        <x:v>Separately selectable; base simulation is guide-free.</x:v>
      </x:c>
      <x:c r="F21" s="2"/>
    </x:row>
    <x:row r="22" ht="24" customHeight="1">
      <x:c r="A22" s="2"/>
      <x:c r="B22" s="37"/>
      <x:c r="C22" s="37"/>
      <x:c r="D22" s="38"/>
      <x:c r="E22" s="40"/>
      <x:c r="F22" s="2"/>
    </x:row>
    <x:row r="23" ht="29" customHeight="1">
      <x:c r="A23" s="2"/>
      <x:c r="B23" s="39" t="str">
        <x:v>Proposed engineering priorities</x:v>
      </x:c>
      <x:c r="C23" s="39"/>
      <x:c r="D23" s="38"/>
      <x:c r="E23" s="40" t="str">
        <x:v>Evidence to establish</x:v>
      </x:c>
      <x:c r="F23" s="2"/>
    </x:row>
    <x:row r="24" ht="70" customHeight="1">
      <x:c r="A24" s="2"/>
      <x:c r="B24" s="37" t="str">
        <x:v>Upward inspection</x:v>
      </x:c>
      <x:c r="C24" s="37" t="str">
        <x:v>Upward camera and probe are fixed on trolley A. UR30 moves the retained quartz to scan all three holes and bottom plane.</x:v>
      </x:c>
      <x:c r="D24" s="38"/>
      <x:c r="E24" s="40" t="str">
        <x:v>No XYZ stage. Lift chamber clear of probe and tube obstructions before lateral transfers.</x:v>
      </x:c>
      <x:c r="F24" s="2"/>
    </x:row>
    <x:row r="25" ht="70" customHeight="1">
      <x:c r="A25" s="2"/>
      <x:c r="B25" s="37" t="str">
        <x:v>Three holes to three pins</x:v>
      </x:c>
      <x:c r="C25" s="37" t="str">
        <x:v>Register the actual held-part frame against the measured machine pin frame.</x:v>
      </x:c>
      <x:c r="D25" s="38"/>
      <x:c r="E25" s="40" t="str">
        <x:v>Hole/pin Ø10/Ø8 are model assumptions. Actual fit and pattern tolerances need measurement.</x:v>
      </x:c>
      <x:c r="F25" s="2"/>
    </x:row>
    <x:row r="26" ht="70" customHeight="1">
      <x:c r="A26" s="2"/>
      <x:c r="B26" s="37" t="str">
        <x:v>Approach and seating</x:v>
      </x:c>
      <x:c r="C26" s="37" t="str">
        <x:v>Square horizontal entry followed by slow vertical descent. Monitor force/torque and confirm all three seats.</x:v>
      </x:c>
      <x:c r="D26" s="38"/>
      <x:c r="E26" s="40" t="str">
        <x:v>No forceful search. Reset acknowledges a fault and never restarts motion.</x:v>
      </x:c>
      <x:c r="F26" s="2"/>
    </x:row>
    <x:row r="27" ht="70" customHeight="1">
      <x:c r="A27" s="2"/>
      <x:c r="B27" s="37" t="str">
        <x:v>Vision and probing</x:v>
      </x:c>
      <x:c r="C27" s="37" t="str">
        <x:v>Different measurements provide a cross-check; inconsistent results HOLD.</x:v>
      </x:c>
      <x:c r="D27" s="38"/>
      <x:c r="E27" s="40" t="str">
        <x:v>This is not a certified redundant safety channel; common calibration errors remain possible.</x:v>
      </x:c>
      <x:c r="F27" s="2"/>
    </x:row>
    <x:row r="28" ht="70" customHeight="1">
      <x:c r="A28" s="2"/>
      <x:c r="B28" s="37" t="str">
        <x:v>Automatic exchange</x:v>
      </x:c>
      <x:c r="C28" s="37" t="str">
        <x:v>Multilevel and side-entry nests reduce storage footprint. One changer master, T1/T2 standard, T3 optional; T4 on optional trolley B.</x:v>
      </x:c>
      <x:c r="D28" s="38"/>
      <x:c r="E28" s="40" t="str">
        <x:v>No tool release in free space. Calibrate each TCP and changer repeatability.</x:v>
      </x:c>
      <x:c r="F28" s="2"/>
    </x:row>
    <x:row r="29" ht="70" customHeight="1">
      <x:c r="A29" s="2"/>
      <x:c r="B29" s="37" t="str">
        <x:v>Cleanroom integration</x:v>
      </x:c>
      <x:c r="C29" s="37" t="str">
        <x:v>Target ISO 7 for the complete operating assembly.</x:v>
      </x:c>
      <x:c r="D29" s="38"/>
      <x:c r="E29" s="40" t="str">
        <x:v>Qualify feet, pads, lubricants, cables, sensors, fixed probes and tool changer.</x:v>
      </x:c>
      <x:c r="F29" s="2"/>
    </x:row>
    <x:row r="30" ht="24" customHeight="1">
      <x:c r="A30" s="2"/>
      <x:c r="B30" s="37"/>
      <x:c r="C30" s="37"/>
      <x:c r="D30" s="38"/>
      <x:c r="E30" s="40"/>
      <x:c r="F30" s="2"/>
    </x:row>
    <x:row r="31" ht="29" customHeight="1">
      <x:c r="A31" s="2"/>
      <x:c r="B31" s="39" t="str">
        <x:v>Information needed for concept and ROI</x:v>
      </x:c>
      <x:c r="C31" s="39"/>
      <x:c r="D31" s="38"/>
      <x:c r="E31" s="40" t="str">
        <x:v>Likely source</x:v>
      </x:c>
      <x:c r="F31" s="2"/>
    </x:row>
    <x:row r="32" ht="85" customHeight="1">
      <x:c r="A32" s="2"/>
      <x:c r="B32" s="37" t="str">
        <x:v>Part drawing and handling limits</x:v>
      </x:c>
      <x:c r="C32" s="37" t="str">
        <x:v>CAD / dimensioned drawing, mass, centre of gravity, tubulation geometry, allowable grip and support zones, acceptable contact force, orientations and variants.</x:v>
      </x:c>
      <x:c r="D32" s="38"/>
      <x:c r="E32" s="40" t="str">
        <x:v>ASM engineering and quartz supplier.</x:v>
      </x:c>
      <x:c r="F32" s="2"/>
    </x:row>
    <x:row r="33" ht="70" customHeight="1">
      <x:c r="A33" s="2"/>
      <x:c r="B33" s="37" t="str">
        <x:v>Machine and installation path</x:v>
      </x:c>
      <x:c r="C33" s="37" t="str">
        <x:v>PPT-based reconstruction with proposed robotic guide sleeves/adapters. Original manual guide STEP retained as reference.</x:v>
      </x:c>
      <x:c r="D33" s="38"/>
      <x:c r="E33" s="40" t="str">
        <x:v>Sampled nominal path checks do not prove hidden geometry, fit, dynamics or stopped motion.</x:v>
      </x:c>
      <x:c r="F33" s="2"/>
    </x:row>
    <x:row r="34" ht="85" customHeight="1">
      <x:c r="A34" s="2"/>
      <x:c r="B34" s="37" t="str">
        <x:v>Current method video</x:v>
      </x:c>
      <x:c r="C34" s="37" t="str">
        <x:v>One continuous cycle from the wheeled container through pickup, transfer, lowering, alignment, release and completion. Show nearby obstacles and operator actions.</x:v>
      </x:c>
      <x:c r="D34" s="38"/>
      <x:c r="E34" s="40" t="str">
        <x:v>ASM engineering. Photos of hoist, scissor clamp, support areas and installed chamber.</x:v>
      </x:c>
      <x:c r="F34" s="2"/>
    </x:row>
    <x:row r="35" ht="85" customHeight="1">
      <x:c r="A35" s="2"/>
      <x:c r="B35" s="37" t="str">
        <x:v>Baseline time and demand</x:v>
      </x:c>
      <x:c r="C35" s="37" t="str">
        <x:v>New build or maintenance scope, machines/year, chambers/machine, normal elapsed time, each worker’s active minutes and shared-tool travel / setup time.</x:v>
      </x:c>
      <x:c r="D35" s="38"/>
      <x:c r="E35" s="40" t="str">
        <x:v>ASM engineering / operations. Use actual annual installation events.</x:v>
      </x:c>
      <x:c r="F35" s="2"/>
    </x:row>
    <x:row r="36" ht="85" customHeight="1">
      <x:c r="A36" s="2"/>
      <x:c r="B36" s="37" t="str">
        <x:v>Quality and direct cost</x:v>
      </x:c>
      <x:c r="C36" s="37" t="str">
        <x:v>Damaged chamber count and total jobs over the same period, first-pass success, rework person-minutes, scrap/replacement cost, other rework costs and replacement lead time.</x:v>
      </x:c>
      <x:c r="D36" s="38"/>
      <x:c r="E36" s="40" t="str">
        <x:v>ASM quality / operations / purchasing.</x:v>
      </x:c>
      <x:c r="F36" s="2"/>
    </x:row>
    <x:row r="37" ht="85" customHeight="1">
      <x:c r="A37" s="2"/>
      <x:c r="B37" s="37" t="str">
        <x:v>Commercial acceptance</x:v>
      </x:c>
      <x:c r="C37" s="37" t="str">
        <x:v>Target cycle, first-pass installation definition, agreed damage inspection / leak test if applicable, sample size, achievable cash savings and desired payback.</x:v>
      </x:c>
      <x:c r="D37" s="38"/>
      <x:c r="E37" s="40" t="str">
        <x:v>Mr Daniel / Felix / ASM engineering. Targets remain to be agreed.</x:v>
      </x:c>
      <x:c r="F37" s="2"/>
    </x:row>
    <x:row r="38" ht="24" customHeight="1">
      <x:c r="A38" s="2"/>
      <x:c r="B38" s="37"/>
      <x:c r="C38" s="37"/>
      <x:c r="D38" s="38"/>
      <x:c r="E38" s="40"/>
      <x:c r="F38" s="2"/>
    </x:row>
    <x:row r="39" ht="29" customHeight="1">
      <x:c r="A39" s="2"/>
      <x:c r="B39" s="39" t="str">
        <x:v>Suggested pilot sequence</x:v>
      </x:c>
      <x:c r="C39" s="39"/>
      <x:c r="D39" s="38"/>
      <x:c r="E39" s="40"/>
      <x:c r="F39" s="2"/>
    </x:row>
    <x:row r="40" ht="70" customHeight="1">
      <x:c r="A40" s="2"/>
      <x:c r="B40" s="37" t="str">
        <x:v>1  Record baseline</x:v>
      </x:c>
      <x:c r="C40" s="37" t="str">
        <x:v>Fixed-arm POC with machine-shaped dummy, real access obstacles, automatic T1 camera/probe and T2 gripper exchange, and repeated handling.</x:v>
      </x:c>
      <x:c r="D40" s="38"/>
      <x:c r="E40" s="40" t="str">
        <x:v>SGD 119,295 budget. Temporary robot access included; no AMR or transferred robot ownership.</x:v>
      </x:c>
      <x:c r="F40" s="2"/>
    </x:row>
    <x:row r="41" ht="70" customHeight="1">
      <x:c r="A41" s="2"/>
      <x:c r="B41" s="37" t="str">
        <x:v>2  Confirm CAD and calibration</x:v>
      </x:c>
      <x:c r="C41" s="37" t="str">
        <x:v>Survey machine, all part variants and rack. Calibrate camera/probe/ATC/upward station and fit uncertainty.</x:v>
      </x:c>
      <x:c r="D41" s="38"/>
      <x:c r="E41" s="40" t="str">
        <x:v>Recheck every accepted measured correction, including retreat.</x:v>
      </x:c>
      <x:c r="F41" s="2"/>
    </x:row>
    <x:row r="42" ht="70" customHeight="1">
      <x:c r="A42" s="2"/>
      <x:c r="B42" s="37" t="str">
        <x:v>3  Validate real handling</x:v>
      </x:c>
      <x:c r="C42" s="37" t="str">
        <x:v>Dummy trials then approved quartz trials; validate foam extraction, safe support and seating force limits.</x:v>
      </x:c>
      <x:c r="D42" s="38"/>
      <x:c r="E42" s="40" t="str">
        <x:v>Inspect quartz before/after; establish repeatability and pass criteria with ASM.</x:v>
      </x:c>
      <x:c r="F42" s="2"/>
    </x:row>
    <x:row r="43" ht="70" customHeight="1">
      <x:c r="A43" s="2"/>
      <x:c r="B43" s="37" t="str">
        <x:v>4  Confirm economics</x:v>
      </x:c>
      <x:c r="C43" s="37" t="str">
        <x:v>Optional trolley B: camera, probe, laser triangulation, 3D scan and AI defect inspection. Exchange at docking station.</x:v>
      </x:c>
      <x:c r="D43" s="38"/>
      <x:c r="E43" s="40" t="str">
        <x:v>Inspection B SGD 140,085. Powered container carrier C SGD 78,210 separately selectable; base holder not double charged.</x:v>
      </x:c>
      <x:c r="F43" s="2"/>
    </x:row>
    <x:row r="44" ht="24" customHeight="1">
      <x:c r="A44" s="2"/>
      <x:c r="B44" s="37"/>
      <x:c r="C44" s="37"/>
      <x:c r="D44" s="38"/>
      <x:c r="E44" s="40"/>
      <x:c r="F44" s="2"/>
    </x:row>
    <x:row r="45" ht="29" customHeight="1">
      <x:c r="A45" s="2"/>
      <x:c r="B45" s="39" t="str">
        <x:v>Sources and interpretation</x:v>
      </x:c>
      <x:c r="C45" s="39"/>
      <x:c r="D45" s="38"/>
      <x:c r="E45" s="40"/>
      <x:c r="F45" s="2"/>
    </x:row>
    <x:row r="46" ht="70" customHeight="1">
      <x:c r="A46" s="2"/>
      <x:c r="B46" s="37" t="str">
        <x:v>Project facts</x:v>
      </x:c>
      <x:c r="C46" s="37" t="str">
        <x:v>Customer PPT dated 23 Oct 2026; latest user tool-exchange instructions.</x:v>
      </x:c>
      <x:c r="D46" s="38"/>
      <x:c r="E46" s="40" t="str">
        <x:v>Concept geometry and nominal sensing states; detailed design to be agreed.</x:v>
      </x:c>
      <x:c r="F46" s="2"/>
    </x:row>
    <x:row r="47" ht="64" customHeight="1">
      <x:c r="A47" s="2"/>
      <x:c r="B47" s="37" t="str">
        <x:v>Quartz handling reference</x:v>
      </x:c>
      <x:c r="C47" s="37" t="str">
        <x:v>Momentive Technologies, Quartz Calculators. Surface scratches and abrasions can initiate breakage under stress.</x:v>
      </x:c>
      <x:c r="D47" s="38"/>
      <x:c r="E47" s="40" t="str">
        <x:v>General material guidance only. ASM’s part-specific handling limits govern.</x:v>
      </x:c>
      <x:c r="F47" s="2"/>
    </x:row>
    <x:row r="48" ht="43" customHeight="1">
      <x:c r="A48" s="2"/>
      <x:c r="B48" s="37"/>
      <x:c r="C48" s="41" t="str">
        <x:v>https://www.momentivetech.com/quartz-calculators</x:v>
      </x:c>
      <x:c r="D48" s="38"/>
      <x:c r="E48" s="40"/>
      <x:c r="F48" s="2"/>
    </x:row>
    <x:row r="49" ht="64" customHeight="1">
      <x:c r="A49" s="2"/>
      <x:c r="B49" s="37" t="str">
        <x:v>Cleanliness reference</x:v>
      </x:c>
      <x:c r="C49" s="37" t="str">
        <x:v>Momentive Technologies, Usage Guidelines. Surface contamination affects quartz performance.</x:v>
      </x:c>
      <x:c r="D49" s="38"/>
      <x:c r="E49" s="40" t="str">
        <x:v>Agree the applicable cleaning and contact-material procedure with ASM.</x:v>
      </x:c>
      <x:c r="F49" s="2"/>
    </x:row>
    <x:row r="50" ht="43" customHeight="1">
      <x:c r="A50" s="2"/>
      <x:c r="B50" s="37"/>
      <x:c r="C50" s="41" t="str">
        <x:v>https://www.momentivetech.com/materials/fused-quartz-materials/quartz-properties/usage-guidelines</x:v>
      </x:c>
      <x:c r="D50" s="38"/>
      <x:c r="E50" s="40"/>
      <x:c r="F50" s="2"/>
    </x:row>
    <x:row r="51" ht="24" customHeight="1">
      <x:c r="A51" s="2"/>
      <x:c r="B51" s="2"/>
      <x:c r="C51" s="2"/>
      <x:c r="D51" s="2"/>
      <x:c r="E51" s="2"/>
      <x:c r="F51" s="2"/>
    </x:row>
    <x:row r="52" ht="24" customHeight="1">
      <x:c r="A52" s="2"/>
      <x:c r="B52" s="2"/>
      <x:c r="C52" s="2"/>
      <x:c r="D52" s="2"/>
      <x:c r="E52" s="2"/>
      <x:c r="F52" s="2"/>
    </x:row>
    <x:row r="53" ht="24" customHeight="1">
      <x:c r="A53" s="2"/>
      <x:c r="B53" s="2"/>
      <x:c r="C53" s="2"/>
      <x:c r="D53" s="2"/>
      <x:c r="E53" s="2"/>
      <x:c r="F53" s="2"/>
    </x:row>
    <x:row r="54" ht="24" customHeight="1">
      <x:c r="A54" s="2"/>
      <x:c r="B54" s="2"/>
      <x:c r="C54" s="2"/>
      <x:c r="D54" s="2"/>
      <x:c r="E54" s="2"/>
      <x:c r="F54" s="2"/>
    </x:row>
    <x:row r="55" ht="24" customHeight="1">
      <x:c r="A55" s="2"/>
      <x:c r="B55" s="2"/>
      <x:c r="C55" s="2"/>
      <x:c r="D55" s="2"/>
      <x:c r="E55" s="2"/>
      <x:c r="F55" s="2"/>
    </x:row>
    <x:row r="56" ht="24" customHeight="1">
      <x:c r="A56" s="2"/>
      <x:c r="B56" s="2"/>
      <x:c r="C56" s="2"/>
      <x:c r="D56" s="2"/>
      <x:c r="E56" s="2"/>
      <x:c r="F56" s="2"/>
    </x:row>
    <x:row r="57" ht="24" customHeight="1">
      <x:c r="A57" s="2"/>
      <x:c r="B57" s="2"/>
      <x:c r="C57" s="2"/>
      <x:c r="D57" s="2"/>
      <x:c r="E57" s="2"/>
      <x:c r="F57" s="2"/>
    </x:row>
    <x:row r="58" ht="24" customHeight="1">
      <x:c r="A58" s="2"/>
      <x:c r="B58" s="2"/>
      <x:c r="C58" s="2"/>
      <x:c r="D58" s="2"/>
      <x:c r="E58" s="2"/>
      <x:c r="F58" s="2"/>
    </x:row>
    <x:row r="59" ht="24" customHeight="1">
      <x:c r="A59" s="2"/>
      <x:c r="B59" s="2"/>
      <x:c r="C59" s="2"/>
      <x:c r="D59" s="2"/>
      <x:c r="E59" s="2"/>
      <x:c r="F59" s="2"/>
    </x:row>
    <x:row r="60" ht="24" customHeight="1">
      <x:c r="A60" s="2"/>
      <x:c r="B60" s="2"/>
      <x:c r="C60" s="2"/>
      <x:c r="D60" s="2"/>
      <x:c r="E60" s="2"/>
      <x:c r="F60" s="2"/>
    </x:row>
    <x:row r="61" ht="24" customHeight="1">
      <x:c r="A61" s="2"/>
      <x:c r="B61" s="2"/>
      <x:c r="C61" s="2"/>
      <x:c r="D61" s="2"/>
      <x:c r="E61" s="2"/>
      <x:c r="F61" s="2"/>
    </x:row>
    <x:row r="62" ht="24" customHeight="1">
      <x:c r="A62" s="2"/>
      <x:c r="B62" s="2"/>
      <x:c r="C62" s="2"/>
      <x:c r="D62" s="2"/>
      <x:c r="E62" s="2"/>
      <x:c r="F62" s="2"/>
    </x:row>
    <x:row r="63" ht="24" customHeight="1">
      <x:c r="A63" s="2"/>
      <x:c r="B63" s="2"/>
      <x:c r="C63" s="2"/>
      <x:c r="D63" s="2"/>
      <x:c r="E63" s="2"/>
      <x:c r="F63" s="2"/>
    </x:row>
    <x:row r="64" ht="24" customHeight="1">
      <x:c r="A64" s="2"/>
      <x:c r="B64" s="2"/>
      <x:c r="C64" s="2"/>
      <x:c r="D64" s="2"/>
      <x:c r="E64" s="2"/>
      <x:c r="F64" s="2"/>
    </x:row>
    <x:row r="65" ht="24" customHeight="1">
      <x:c r="A65" s="2"/>
      <x:c r="B65" s="2"/>
      <x:c r="C65" s="2"/>
      <x:c r="D65" s="2"/>
      <x:c r="E65" s="2"/>
      <x:c r="F65" s="2"/>
    </x:row>
    <x:row r="66" ht="24" customHeight="1">
      <x:c r="A66" s="2"/>
      <x:c r="B66" s="2"/>
      <x:c r="C66" s="2"/>
      <x:c r="D66" s="2"/>
      <x:c r="E66" s="2"/>
      <x:c r="F66" s="2"/>
    </x:row>
    <x:row r="67" ht="24" customHeight="1">
      <x:c r="A67" s="2"/>
      <x:c r="B67" s="2"/>
      <x:c r="C67" s="2"/>
      <x:c r="D67" s="2"/>
      <x:c r="E67" s="2"/>
      <x:c r="F67" s="2"/>
    </x:row>
    <x:row r="68" ht="24" customHeight="1">
      <x:c r="A68" s="2"/>
      <x:c r="B68" s="2"/>
      <x:c r="C68" s="2"/>
      <x:c r="D68" s="2"/>
      <x:c r="E68" s="2"/>
      <x:c r="F68" s="2"/>
    </x:row>
    <x:row r="69" ht="24" customHeight="1">
      <x:c r="A69" s="2"/>
      <x:c r="B69" s="2"/>
      <x:c r="C69" s="2"/>
      <x:c r="D69" s="2"/>
      <x:c r="E69" s="2"/>
      <x:c r="F69" s="2"/>
    </x:row>
    <x:row r="70" ht="24" customHeight="1">
      <x:c r="A70" s="2"/>
      <x:c r="B70" s="2"/>
      <x:c r="C70" s="2"/>
      <x:c r="D70" s="2"/>
      <x:c r="E70" s="2"/>
      <x:c r="F70" s="2"/>
    </x:row>
    <x:row r="71" ht="24" customHeight="1">
      <x:c r="A71" s="2"/>
      <x:c r="B71" s="2"/>
      <x:c r="C71" s="2"/>
      <x:c r="D71" s="2"/>
      <x:c r="E71" s="2"/>
      <x:c r="F71" s="2"/>
    </x:row>
    <x:row r="72" ht="24" customHeight="1">
      <x:c r="A72" s="2"/>
      <x:c r="B72" s="2"/>
      <x:c r="C72" s="2"/>
      <x:c r="D72" s="2"/>
      <x:c r="E72" s="2"/>
      <x:c r="F72" s="2"/>
    </x:row>
    <x:row r="73" ht="24" customHeight="1">
      <x:c r="A73" s="2"/>
      <x:c r="B73" s="2"/>
      <x:c r="C73" s="2"/>
      <x:c r="D73" s="2"/>
      <x:c r="E73" s="2"/>
      <x:c r="F73" s="2"/>
    </x:row>
    <x:row r="74" ht="24" customHeight="1">
      <x:c r="A74" s="2"/>
      <x:c r="B74" s="2"/>
      <x:c r="C74" s="2"/>
      <x:c r="D74" s="2"/>
      <x:c r="E74" s="2"/>
      <x:c r="F74" s="2"/>
    </x:row>
    <x:row r="75" ht="24" customHeight="1">
      <x:c r="A75" s="2"/>
      <x:c r="B75" s="2"/>
      <x:c r="C75" s="2"/>
      <x:c r="D75" s="2"/>
      <x:c r="E75" s="2"/>
      <x:c r="F75" s="2"/>
    </x:row>
    <x:row r="76" ht="24" customHeight="1">
      <x:c r="A76" s="2"/>
      <x:c r="B76" s="2"/>
      <x:c r="C76" s="2"/>
      <x:c r="D76" s="2"/>
      <x:c r="E76" s="2"/>
      <x:c r="F76" s="2"/>
    </x:row>
    <x:row r="77" ht="24" customHeight="1">
      <x:c r="A77" s="2"/>
      <x:c r="B77" s="2"/>
      <x:c r="C77" s="2"/>
      <x:c r="D77" s="2"/>
      <x:c r="E77" s="2"/>
      <x:c r="F77" s="2"/>
    </x:row>
    <x:row r="78" ht="24" customHeight="1">
      <x:c r="A78" s="2"/>
      <x:c r="B78" s="2"/>
      <x:c r="C78" s="2"/>
      <x:c r="D78" s="2"/>
      <x:c r="E78" s="2"/>
      <x:c r="F78" s="2"/>
    </x:row>
    <x:row r="79" ht="24" customHeight="1">
      <x:c r="A79" s="2"/>
      <x:c r="B79" s="2"/>
      <x:c r="C79" s="2"/>
      <x:c r="D79" s="2"/>
      <x:c r="E79" s="2"/>
      <x:c r="F79" s="2"/>
    </x:row>
    <x:row r="80" ht="24" customHeight="1">
      <x:c r="A80" s="2"/>
      <x:c r="B80" s="2"/>
      <x:c r="C80" s="2"/>
      <x:c r="D80" s="2"/>
      <x:c r="E80" s="2"/>
      <x:c r="F80" s="2"/>
    </x:row>
  </x:sheetData>
  <x:pageMargins left="0.7" right="0.7" top="0.75" bottom="0.75" header="0.3" footer="0.3"/>
</x:worksheet>
</file>